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ottom-up" sheetId="2" state="visible" r:id="rId2"/>
    <sheet xmlns:r="http://schemas.openxmlformats.org/officeDocument/2006/relationships" name="Top-down check" sheetId="3" state="visible" r:id="rId3"/>
    <sheet xmlns:r="http://schemas.openxmlformats.org/officeDocument/2006/relationships" name="Growth scenarios" sheetId="4" state="visible" r:id="rId4"/>
    <sheet xmlns:r="http://schemas.openxmlformats.org/officeDocument/2006/relationships" name="Assumptions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8">
    <font>
      <name val="Calibri"/>
      <family val="2"/>
      <color theme="1"/>
      <sz val="11"/>
      <scheme val="minor"/>
    </font>
    <font>
      <name val="Lato"/>
      <b val="1"/>
      <color rgb="002C5545"/>
      <sz val="18"/>
    </font>
    <font>
      <name val="Lato"/>
      <sz val="10"/>
    </font>
    <font>
      <name val="Lato"/>
      <b val="1"/>
      <color rgb="002C5545"/>
      <sz val="11"/>
    </font>
    <font>
      <name val="Lato"/>
      <i val="1"/>
      <color rgb="005B665F"/>
      <sz val="9"/>
    </font>
    <font>
      <name val="Lato"/>
      <b val="1"/>
      <color rgb="00FFFFFF"/>
      <sz val="10"/>
    </font>
    <font>
      <name val="Lato"/>
      <color rgb="001F4E9E"/>
      <sz val="10"/>
    </font>
    <font>
      <name val="Lato"/>
      <b val="1"/>
      <sz val="10"/>
    </font>
  </fonts>
  <fills count="5">
    <fill>
      <patternFill/>
    </fill>
    <fill>
      <patternFill patternType="gray125"/>
    </fill>
    <fill>
      <patternFill patternType="solid">
        <fgColor rgb="00E8F0FB"/>
      </patternFill>
    </fill>
    <fill>
      <patternFill patternType="solid">
        <fgColor rgb="002C5545"/>
      </patternFill>
    </fill>
    <fill>
      <patternFill patternType="solid">
        <fgColor rgb="00FAF7F0"/>
      </patternFill>
    </fill>
  </fills>
  <borders count="3">
    <border>
      <left/>
      <right/>
      <top/>
      <bottom/>
      <diagonal/>
    </border>
    <border>
      <bottom style="thin">
        <color rgb="00DDD6C6"/>
      </bottom>
    </border>
    <border>
      <left/>
      <right/>
      <top/>
      <bottom style="thin">
        <color rgb="00DDD6C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0" borderId="1" pivotButton="0" quotePrefix="0" xfId="0"/>
    <xf numFmtId="0" fontId="4" fillId="0" borderId="1" pivotButton="0" quotePrefix="0" xfId="0"/>
    <xf numFmtId="0" fontId="5" fillId="3" borderId="0" applyAlignment="1" pivotButton="0" quotePrefix="0" xfId="0">
      <alignment vertical="center" wrapText="1"/>
    </xf>
    <xf numFmtId="0" fontId="6" fillId="2" borderId="1" pivotButton="0" quotePrefix="0" xfId="0"/>
    <xf numFmtId="3" fontId="6" fillId="2" borderId="1" pivotButton="0" quotePrefix="0" xfId="0"/>
    <xf numFmtId="164" fontId="6" fillId="2" borderId="1" pivotButton="0" quotePrefix="0" xfId="0"/>
    <xf numFmtId="165" fontId="6" fillId="2" borderId="1" pivotButton="0" quotePrefix="0" xfId="0"/>
    <xf numFmtId="165" fontId="2" fillId="0" borderId="1" pivotButton="0" quotePrefix="0" xfId="0"/>
    <xf numFmtId="164" fontId="2" fillId="0" borderId="1" pivotButton="0" quotePrefix="0" xfId="0"/>
    <xf numFmtId="0" fontId="7" fillId="4" borderId="1" pivotButton="0" quotePrefix="0" xfId="0"/>
    <xf numFmtId="3" fontId="7" fillId="4" borderId="1" pivotButton="0" quotePrefix="0" xfId="0"/>
    <xf numFmtId="0" fontId="0" fillId="4" borderId="0" pivotButton="0" quotePrefix="0" xfId="0"/>
    <xf numFmtId="165" fontId="7" fillId="4" borderId="1" pivotButton="0" quotePrefix="0" xfId="0"/>
    <xf numFmtId="164" fontId="7" fillId="4" borderId="1" pivotButton="0" quotePrefix="0" xfId="0"/>
    <xf numFmtId="0" fontId="2" fillId="0" borderId="1" pivotButton="0" quotePrefix="0" xfId="0"/>
    <xf numFmtId="0" fontId="7" fillId="0" borderId="1" pivotButton="0" quotePrefix="0" xfId="0"/>
    <xf numFmtId="0" fontId="0" fillId="0" borderId="2" pivotButton="0" quotePrefix="0" xfId="0"/>
    <xf numFmtId="0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Market Sizing Workbook</t>
        </is>
      </c>
    </row>
    <row r="3">
      <c r="B3" s="2" t="inlineStr">
        <is>
          <t>Size a niche market bottom up, check it top down, and project it with named growth drivers.</t>
        </is>
      </c>
    </row>
    <row r="5">
      <c r="B5" s="3" t="inlineStr">
        <is>
          <t>How to use it</t>
        </is>
      </c>
    </row>
    <row r="6">
      <c r="B6" s="4" t="inlineStr">
        <is>
          <t>1. Bottom-up: list the customer segments you can actually serve. For each, enter how many customers exist, how many buy the category, how much each buys, and at what price.</t>
        </is>
      </c>
    </row>
    <row r="7">
      <c r="B7" s="4" t="inlineStr">
        <is>
          <t>2. Top-down: start from a published industry total and narrow it to your product, region and reachable customers. The two answers should land within about 25% of each other. If not, one set of assumptions is wrong.</t>
        </is>
      </c>
    </row>
    <row r="8">
      <c r="B8" s="4" t="inlineStr">
        <is>
          <t>3. Growth: name the driver behind each growth rate (a regulation, reshoring, a customer build-out). Set base, upside and downside rates.</t>
        </is>
      </c>
    </row>
    <row r="9">
      <c r="B9" s="4" t="inlineStr">
        <is>
          <t>4. Assumptions log: write down the source and confidence of every input, and how you would test the weakest ones (usually with customer or expert interviews).</t>
        </is>
      </c>
    </row>
    <row r="10">
      <c r="B10" s="4" t="inlineStr"/>
    </row>
    <row r="11">
      <c r="B11" s="3" t="inlineStr">
        <is>
          <t>Color key</t>
        </is>
      </c>
    </row>
    <row r="12">
      <c r="B12" s="5" t="inlineStr">
        <is>
          <t>Blue cells are inputs. Everything else is a formula, so change only the blue cells.</t>
        </is>
      </c>
    </row>
    <row r="13">
      <c r="B13" s="4" t="inlineStr"/>
    </row>
    <row r="14">
      <c r="B14" s="3" t="inlineStr">
        <is>
          <t>The example</t>
        </is>
      </c>
    </row>
    <row r="15">
      <c r="B15" s="4" t="inlineStr">
        <is>
          <t>The numbers already filled in are an ILLUSTRATIVE EXAMPLE (filtration services for Midwest plants), not real market data. Replace every blue cell with your own inputs and sources.</t>
        </is>
      </c>
    </row>
    <row r="16">
      <c r="B16" s="4" t="inlineStr"/>
    </row>
    <row r="17">
      <c r="B17" s="3" t="inlineStr">
        <is>
          <t>Need a second opinion on a number that matters?</t>
        </is>
      </c>
    </row>
    <row r="18">
      <c r="B18" s="4" t="inlineStr">
        <is>
          <t>Stradaro builds market models like this for investors and leadership teams, then tests them with customer interviews. Book 30 minutes at stradaro.com/contact or email dan@stradaro.com.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3" customWidth="1" min="5" max="5"/>
    <col width="16" customWidth="1" min="6" max="6"/>
    <col width="13" customWidth="1" min="7" max="7"/>
    <col width="17" customWidth="1" min="8" max="8"/>
    <col width="15" customWidth="1" min="9" max="9"/>
    <col width="13" customWidth="1" min="10" max="10"/>
  </cols>
  <sheetData>
    <row r="1">
      <c r="A1" s="6" t="inlineStr">
        <is>
          <t>Bottom-up market size</t>
        </is>
      </c>
    </row>
    <row r="2">
      <c r="A2" s="7" t="inlineStr">
        <is>
          <t>Illustrative example: filtration services for Midwest plants. Replace the blue cells.</t>
        </is>
      </c>
    </row>
    <row r="4" ht="32" customHeight="1">
      <c r="A4" s="8" t="inlineStr">
        <is>
          <t>Segment</t>
        </is>
      </c>
      <c r="B4" s="8" t="inlineStr">
        <is>
          <t>Customers in region (#)</t>
        </is>
      </c>
      <c r="C4" s="8" t="inlineStr">
        <is>
          <t>Share that buy the category (%)</t>
        </is>
      </c>
      <c r="D4" s="8" t="inlineStr">
        <is>
          <t>Units bought per buyer per year</t>
        </is>
      </c>
      <c r="E4" s="8" t="inlineStr">
        <is>
          <t>Price per unit ($)</t>
        </is>
      </c>
      <c r="F4" s="8" t="inlineStr">
        <is>
          <t>Segment market ($)</t>
        </is>
      </c>
      <c r="G4" s="8" t="inlineStr">
        <is>
          <t>Share you can reach (%)</t>
        </is>
      </c>
      <c r="H4" s="8" t="inlineStr">
        <is>
          <t>Serviceable market, SAM ($)</t>
        </is>
      </c>
      <c r="I4" s="8" t="inlineStr">
        <is>
          <t>Your current revenue ($)</t>
        </is>
      </c>
      <c r="J4" s="8" t="inlineStr">
        <is>
          <t>Your share of SAM (%)</t>
        </is>
      </c>
    </row>
    <row r="5">
      <c r="A5" s="9" t="inlineStr">
        <is>
          <t>Food &amp; beverage plants</t>
        </is>
      </c>
      <c r="B5" s="10" t="n">
        <v>1800</v>
      </c>
      <c r="C5" s="11" t="n">
        <v>0.55</v>
      </c>
      <c r="D5" s="10" t="n">
        <v>12</v>
      </c>
      <c r="E5" s="12" t="n">
        <v>2400</v>
      </c>
      <c r="F5" s="13">
        <f>B5*C5*D5*E5</f>
        <v/>
      </c>
      <c r="G5" s="11" t="n">
        <v>0.4</v>
      </c>
      <c r="H5" s="13">
        <f>F5*G5</f>
        <v/>
      </c>
      <c r="I5" s="12" t="n">
        <v>1900000</v>
      </c>
      <c r="J5" s="14">
        <f>IFERROR(I5/H5,0)</f>
        <v/>
      </c>
    </row>
    <row r="6">
      <c r="A6" s="9" t="inlineStr">
        <is>
          <t>Automotive &amp; metal parts</t>
        </is>
      </c>
      <c r="B6" s="10" t="n">
        <v>2600</v>
      </c>
      <c r="C6" s="11" t="n">
        <v>0.45</v>
      </c>
      <c r="D6" s="10" t="n">
        <v>8</v>
      </c>
      <c r="E6" s="12" t="n">
        <v>2100</v>
      </c>
      <c r="F6" s="13">
        <f>B6*C6*D6*E6</f>
        <v/>
      </c>
      <c r="G6" s="11" t="n">
        <v>0.35</v>
      </c>
      <c r="H6" s="13">
        <f>F6*G6</f>
        <v/>
      </c>
      <c r="I6" s="12" t="n">
        <v>1200000</v>
      </c>
      <c r="J6" s="14">
        <f>IFERROR(I6/H6,0)</f>
        <v/>
      </c>
    </row>
    <row r="7">
      <c r="A7" s="9" t="inlineStr">
        <is>
          <t>Chemicals &amp; plastics</t>
        </is>
      </c>
      <c r="B7" s="10" t="n">
        <v>900</v>
      </c>
      <c r="C7" s="11" t="n">
        <v>0.6</v>
      </c>
      <c r="D7" s="10" t="n">
        <v>10</v>
      </c>
      <c r="E7" s="12" t="n">
        <v>2800</v>
      </c>
      <c r="F7" s="13">
        <f>B7*C7*D7*E7</f>
        <v/>
      </c>
      <c r="G7" s="11" t="n">
        <v>0.3</v>
      </c>
      <c r="H7" s="13">
        <f>F7*G7</f>
        <v/>
      </c>
      <c r="I7" s="12" t="n">
        <v>450000</v>
      </c>
      <c r="J7" s="14">
        <f>IFERROR(I7/H7,0)</f>
        <v/>
      </c>
    </row>
    <row r="8">
      <c r="A8" s="9" t="inlineStr">
        <is>
          <t>Pharma &amp; medical device</t>
        </is>
      </c>
      <c r="B8" s="10" t="n">
        <v>350</v>
      </c>
      <c r="C8" s="11" t="n">
        <v>0.7</v>
      </c>
      <c r="D8" s="10" t="n">
        <v>14</v>
      </c>
      <c r="E8" s="12" t="n">
        <v>3200</v>
      </c>
      <c r="F8" s="13">
        <f>B8*C8*D8*E8</f>
        <v/>
      </c>
      <c r="G8" s="11" t="n">
        <v>0.25</v>
      </c>
      <c r="H8" s="13">
        <f>F8*G8</f>
        <v/>
      </c>
      <c r="I8" s="12" t="n">
        <v>0</v>
      </c>
      <c r="J8" s="14">
        <f>IFERROR(I8/H8,0)</f>
        <v/>
      </c>
    </row>
    <row r="9">
      <c r="A9" s="9" t="inlineStr">
        <is>
          <t>Other light industrial</t>
        </is>
      </c>
      <c r="B9" s="10" t="n">
        <v>3200</v>
      </c>
      <c r="C9" s="11" t="n">
        <v>0.25</v>
      </c>
      <c r="D9" s="10" t="n">
        <v>4</v>
      </c>
      <c r="E9" s="12" t="n">
        <v>1800</v>
      </c>
      <c r="F9" s="13">
        <f>B9*C9*D9*E9</f>
        <v/>
      </c>
      <c r="G9" s="11" t="n">
        <v>0.3</v>
      </c>
      <c r="H9" s="13">
        <f>F9*G9</f>
        <v/>
      </c>
      <c r="I9" s="12" t="n">
        <v>300000</v>
      </c>
      <c r="J9" s="14">
        <f>IFERROR(I9/H9,0)</f>
        <v/>
      </c>
    </row>
    <row r="10">
      <c r="A10" s="10" t="n"/>
      <c r="B10" s="10" t="n"/>
      <c r="C10" s="11" t="n"/>
      <c r="D10" s="10" t="n"/>
      <c r="E10" s="12" t="n"/>
      <c r="F10" s="13">
        <f>IF(B10="","",B10*C10*D10*E10)</f>
        <v/>
      </c>
      <c r="G10" s="11" t="n"/>
      <c r="H10" s="13">
        <f>IF(F10="","",F10*G10)</f>
        <v/>
      </c>
      <c r="I10" s="12" t="n"/>
      <c r="J10" s="14">
        <f>IFERROR(I10/H10,"")</f>
        <v/>
      </c>
    </row>
    <row r="11">
      <c r="A11" s="10" t="n"/>
      <c r="B11" s="10" t="n"/>
      <c r="C11" s="11" t="n"/>
      <c r="D11" s="10" t="n"/>
      <c r="E11" s="12" t="n"/>
      <c r="F11" s="13">
        <f>IF(B11="","",B11*C11*D11*E11)</f>
        <v/>
      </c>
      <c r="G11" s="11" t="n"/>
      <c r="H11" s="13">
        <f>IF(F11="","",F11*G11)</f>
        <v/>
      </c>
      <c r="I11" s="12" t="n"/>
      <c r="J11" s="14">
        <f>IFERROR(I11/H11,"")</f>
        <v/>
      </c>
    </row>
    <row r="12">
      <c r="A12" s="10" t="n"/>
      <c r="B12" s="10" t="n"/>
      <c r="C12" s="11" t="n"/>
      <c r="D12" s="10" t="n"/>
      <c r="E12" s="12" t="n"/>
      <c r="F12" s="13">
        <f>IF(B12="","",B12*C12*D12*E12)</f>
        <v/>
      </c>
      <c r="G12" s="11" t="n"/>
      <c r="H12" s="13">
        <f>IF(F12="","",F12*G12)</f>
        <v/>
      </c>
      <c r="I12" s="12" t="n"/>
      <c r="J12" s="14">
        <f>IFERROR(I12/H12,"")</f>
        <v/>
      </c>
    </row>
    <row r="13">
      <c r="A13" s="15" t="inlineStr">
        <is>
          <t>Total</t>
        </is>
      </c>
      <c r="B13" s="16">
        <f>SUM(B5:B12)</f>
        <v/>
      </c>
      <c r="C13" s="17" t="n"/>
      <c r="D13" s="17" t="n"/>
      <c r="E13" s="17" t="n"/>
      <c r="F13" s="18">
        <f>SUM(F5:F12)</f>
        <v/>
      </c>
      <c r="G13" s="17" t="n"/>
      <c r="H13" s="18">
        <f>SUM(H5:H12)</f>
        <v/>
      </c>
      <c r="I13" s="18">
        <f>SUM(I5:I12)</f>
        <v/>
      </c>
      <c r="J13" s="19">
        <f>IFERROR(I13/H13,0)</f>
        <v/>
      </c>
    </row>
    <row r="15">
      <c r="A15" s="7" t="inlineStr">
        <is>
          <t>Total addressable market (TAM) = Segment market total. Serviceable market (SAM) = the part you can reach with today's offer, footprint and channels.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6" t="inlineStr">
        <is>
          <t>Top-down cross-check</t>
        </is>
      </c>
    </row>
    <row r="2">
      <c r="A2" s="7" t="inlineStr">
        <is>
          <t>Start from a published total and narrow it. Illustrative example values.</t>
        </is>
      </c>
    </row>
    <row r="4" ht="32" customHeight="1">
      <c r="A4" s="8" t="inlineStr">
        <is>
          <t>Step</t>
        </is>
      </c>
      <c r="B4" s="8" t="inlineStr">
        <is>
          <t>Value</t>
        </is>
      </c>
      <c r="C4" s="8" t="inlineStr">
        <is>
          <t>Source / note</t>
        </is>
      </c>
    </row>
    <row r="5">
      <c r="A5" s="20" t="inlineStr">
        <is>
          <t>Published U.S. industry total ($)</t>
        </is>
      </c>
      <c r="B5" s="12" t="n">
        <v>1000000000</v>
      </c>
      <c r="C5" s="7" t="inlineStr">
        <is>
          <t>e.g. industry association or government data; cite it</t>
        </is>
      </c>
    </row>
    <row r="6">
      <c r="A6" s="20" t="inlineStr">
        <is>
          <t>Share in your product or service category (%)</t>
        </is>
      </c>
      <c r="B6" s="11" t="n">
        <v>0.35</v>
      </c>
      <c r="C6" s="7" t="inlineStr">
        <is>
          <t>Your category within the industry total</t>
        </is>
      </c>
    </row>
    <row r="7">
      <c r="A7" s="20" t="inlineStr">
        <is>
          <t>Share in your region (%)</t>
        </is>
      </c>
      <c r="B7" s="11" t="n">
        <v>0.22</v>
      </c>
      <c r="C7" s="7" t="inlineStr">
        <is>
          <t>e.g. share of manufacturing establishments in your states (Census CBP)</t>
        </is>
      </c>
    </row>
    <row r="8">
      <c r="A8" s="20" t="inlineStr">
        <is>
          <t>Top-down TAM ($)</t>
        </is>
      </c>
      <c r="B8" s="13">
        <f>B5*B6*B7</f>
        <v/>
      </c>
      <c r="C8" s="7" t="inlineStr">
        <is>
          <t>Formula</t>
        </is>
      </c>
    </row>
    <row r="9">
      <c r="A9" s="20" t="inlineStr">
        <is>
          <t>Share you can reach (%)</t>
        </is>
      </c>
      <c r="B9" s="11" t="n">
        <v>0.33</v>
      </c>
      <c r="C9" s="7" t="inlineStr">
        <is>
          <t>Same logic as the Bottom-up sheet</t>
        </is>
      </c>
    </row>
    <row r="10">
      <c r="A10" s="21" t="inlineStr">
        <is>
          <t>Top-down SAM ($)</t>
        </is>
      </c>
      <c r="B10" s="13">
        <f>B8*B9</f>
        <v/>
      </c>
      <c r="C10" s="7" t="inlineStr">
        <is>
          <t>Formula</t>
        </is>
      </c>
    </row>
    <row r="11">
      <c r="A11" s="20" t="inlineStr"/>
      <c r="C11" s="7" t="inlineStr"/>
    </row>
    <row r="12">
      <c r="A12" s="20" t="inlineStr">
        <is>
          <t>Bottom-up TAM ($)</t>
        </is>
      </c>
      <c r="B12" s="13">
        <f>'Bottom-up'!F13</f>
        <v/>
      </c>
      <c r="C12" s="7" t="inlineStr">
        <is>
          <t>From the Bottom-up sheet</t>
        </is>
      </c>
    </row>
    <row r="13">
      <c r="A13" s="21" t="inlineStr">
        <is>
          <t>Bottom-up SAM ($)</t>
        </is>
      </c>
      <c r="B13" s="13">
        <f>'Bottom-up'!H13</f>
        <v/>
      </c>
      <c r="C13" s="7" t="inlineStr">
        <is>
          <t>From the Bottom-up sheet</t>
        </is>
      </c>
    </row>
    <row r="14">
      <c r="A14" s="21" t="inlineStr">
        <is>
          <t>Gap, bottom-up SAM vs top-down SAM (%)</t>
        </is>
      </c>
      <c r="B14" s="14">
        <f>IFERROR(B13/B10-1,0)</f>
        <v/>
      </c>
      <c r="C14" s="7" t="inlineStr">
        <is>
          <t>Formula</t>
        </is>
      </c>
    </row>
    <row r="15">
      <c r="A15" s="21" t="inlineStr">
        <is>
          <t>Verdict</t>
        </is>
      </c>
      <c r="B15" s="20">
        <f>IF(ABS(B14)&lt;=0.25,"Consistent: within 25%","Check assumptions: gap over 25%")</f>
        <v/>
      </c>
      <c r="C15" s="7" t="inlineStr">
        <is>
          <t>Over 25% means one side is wrong. Interviews usually settle which.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6" t="inlineStr">
        <is>
          <t>Growth scenarios</t>
        </is>
      </c>
    </row>
    <row r="2">
      <c r="A2" s="7" t="inlineStr">
        <is>
          <t>Name the driver behind each rate. Illustrative example values.</t>
        </is>
      </c>
    </row>
    <row r="4" ht="32" customHeight="1">
      <c r="A4" s="8" t="inlineStr">
        <is>
          <t>Scenario</t>
        </is>
      </c>
      <c r="B4" s="8" t="inlineStr">
        <is>
          <t>Annual growth (%)</t>
        </is>
      </c>
      <c r="C4" s="8" t="inlineStr">
        <is>
          <t>Driver behind the rate</t>
        </is>
      </c>
    </row>
    <row r="5">
      <c r="A5" s="21" t="inlineStr">
        <is>
          <t>Downside</t>
        </is>
      </c>
      <c r="B5" s="11" t="n">
        <v>0.02</v>
      </c>
      <c r="C5" s="9" t="inlineStr">
        <is>
          <t>Customers insource; plant closures in autos</t>
        </is>
      </c>
      <c r="D5" s="22" t="n"/>
      <c r="E5" s="22" t="n"/>
      <c r="F5" s="22" t="n"/>
      <c r="G5" s="22" t="n"/>
      <c r="H5" s="22" t="n"/>
    </row>
    <row r="6">
      <c r="A6" s="21" t="inlineStr">
        <is>
          <t>Base</t>
        </is>
      </c>
      <c r="B6" s="11" t="n">
        <v>0.05</v>
      </c>
      <c r="C6" s="9" t="inlineStr">
        <is>
          <t>Tighter discharge rules + steady food plant capex</t>
        </is>
      </c>
      <c r="D6" s="22" t="n"/>
      <c r="E6" s="22" t="n"/>
      <c r="F6" s="22" t="n"/>
      <c r="G6" s="22" t="n"/>
      <c r="H6" s="22" t="n"/>
    </row>
    <row r="7">
      <c r="A7" s="21" t="inlineStr">
        <is>
          <t>Upside</t>
        </is>
      </c>
      <c r="B7" s="11" t="n">
        <v>0.08</v>
      </c>
      <c r="C7" s="9" t="inlineStr">
        <is>
          <t>Reshoring adds new plants in the region</t>
        </is>
      </c>
      <c r="D7" s="22" t="n"/>
      <c r="E7" s="22" t="n"/>
      <c r="F7" s="22" t="n"/>
      <c r="G7" s="22" t="n"/>
      <c r="H7" s="22" t="n"/>
    </row>
    <row r="10">
      <c r="A10" s="23" t="inlineStr">
        <is>
          <t>SAM by year ($)</t>
        </is>
      </c>
      <c r="B10" s="23" t="inlineStr">
        <is>
          <t>Year 0</t>
        </is>
      </c>
      <c r="C10" s="23" t="inlineStr">
        <is>
          <t>Year 1</t>
        </is>
      </c>
      <c r="D10" s="23" t="inlineStr">
        <is>
          <t>Year 2</t>
        </is>
      </c>
      <c r="E10" s="23" t="inlineStr">
        <is>
          <t>Year 3</t>
        </is>
      </c>
      <c r="F10" s="23" t="inlineStr">
        <is>
          <t>Year 4</t>
        </is>
      </c>
      <c r="G10" s="23" t="inlineStr">
        <is>
          <t>Year 5</t>
        </is>
      </c>
      <c r="H10" s="23" t="inlineStr">
        <is>
          <t>Year 6</t>
        </is>
      </c>
      <c r="I10" s="23" t="inlineStr">
        <is>
          <t>Year 7</t>
        </is>
      </c>
      <c r="J10" s="23" t="inlineStr">
        <is>
          <t>Year 8</t>
        </is>
      </c>
      <c r="K10" s="23" t="inlineStr">
        <is>
          <t>Year 9</t>
        </is>
      </c>
      <c r="L10" s="23" t="inlineStr">
        <is>
          <t>Year 10</t>
        </is>
      </c>
    </row>
    <row r="11">
      <c r="A11" s="21" t="inlineStr">
        <is>
          <t>Downside</t>
        </is>
      </c>
      <c r="B11" s="13">
        <f>'Bottom-up'!H13*(1+$B$5)^0</f>
        <v/>
      </c>
      <c r="C11" s="13">
        <f>'Bottom-up'!H13*(1+$B$5)^1</f>
        <v/>
      </c>
      <c r="D11" s="13">
        <f>'Bottom-up'!H13*(1+$B$5)^2</f>
        <v/>
      </c>
      <c r="E11" s="13">
        <f>'Bottom-up'!H13*(1+$B$5)^3</f>
        <v/>
      </c>
      <c r="F11" s="13">
        <f>'Bottom-up'!H13*(1+$B$5)^4</f>
        <v/>
      </c>
      <c r="G11" s="13">
        <f>'Bottom-up'!H13*(1+$B$5)^5</f>
        <v/>
      </c>
      <c r="H11" s="13">
        <f>'Bottom-up'!H13*(1+$B$5)^6</f>
        <v/>
      </c>
      <c r="I11" s="13">
        <f>'Bottom-up'!H13*(1+$B$5)^7</f>
        <v/>
      </c>
      <c r="J11" s="13">
        <f>'Bottom-up'!H13*(1+$B$5)^8</f>
        <v/>
      </c>
      <c r="K11" s="13">
        <f>'Bottom-up'!H13*(1+$B$5)^9</f>
        <v/>
      </c>
      <c r="L11" s="13">
        <f>'Bottom-up'!H13*(1+$B$5)^10</f>
        <v/>
      </c>
    </row>
    <row r="12">
      <c r="A12" s="21" t="inlineStr">
        <is>
          <t>Base</t>
        </is>
      </c>
      <c r="B12" s="13">
        <f>'Bottom-up'!H13*(1+$B$6)^0</f>
        <v/>
      </c>
      <c r="C12" s="13">
        <f>'Bottom-up'!H13*(1+$B$6)^1</f>
        <v/>
      </c>
      <c r="D12" s="13">
        <f>'Bottom-up'!H13*(1+$B$6)^2</f>
        <v/>
      </c>
      <c r="E12" s="13">
        <f>'Bottom-up'!H13*(1+$B$6)^3</f>
        <v/>
      </c>
      <c r="F12" s="13">
        <f>'Bottom-up'!H13*(1+$B$6)^4</f>
        <v/>
      </c>
      <c r="G12" s="13">
        <f>'Bottom-up'!H13*(1+$B$6)^5</f>
        <v/>
      </c>
      <c r="H12" s="13">
        <f>'Bottom-up'!H13*(1+$B$6)^6</f>
        <v/>
      </c>
      <c r="I12" s="13">
        <f>'Bottom-up'!H13*(1+$B$6)^7</f>
        <v/>
      </c>
      <c r="J12" s="13">
        <f>'Bottom-up'!H13*(1+$B$6)^8</f>
        <v/>
      </c>
      <c r="K12" s="13">
        <f>'Bottom-up'!H13*(1+$B$6)^9</f>
        <v/>
      </c>
      <c r="L12" s="13">
        <f>'Bottom-up'!H13*(1+$B$6)^10</f>
        <v/>
      </c>
    </row>
    <row r="13">
      <c r="A13" s="21" t="inlineStr">
        <is>
          <t>Upside</t>
        </is>
      </c>
      <c r="B13" s="13">
        <f>'Bottom-up'!H13*(1+$B$7)^0</f>
        <v/>
      </c>
      <c r="C13" s="13">
        <f>'Bottom-up'!H13*(1+$B$7)^1</f>
        <v/>
      </c>
      <c r="D13" s="13">
        <f>'Bottom-up'!H13*(1+$B$7)^2</f>
        <v/>
      </c>
      <c r="E13" s="13">
        <f>'Bottom-up'!H13*(1+$B$7)^3</f>
        <v/>
      </c>
      <c r="F13" s="13">
        <f>'Bottom-up'!H13*(1+$B$7)^4</f>
        <v/>
      </c>
      <c r="G13" s="13">
        <f>'Bottom-up'!H13*(1+$B$7)^5</f>
        <v/>
      </c>
      <c r="H13" s="13">
        <f>'Bottom-up'!H13*(1+$B$7)^6</f>
        <v/>
      </c>
      <c r="I13" s="13">
        <f>'Bottom-up'!H13*(1+$B$7)^7</f>
        <v/>
      </c>
      <c r="J13" s="13">
        <f>'Bottom-up'!H13*(1+$B$7)^8</f>
        <v/>
      </c>
      <c r="K13" s="13">
        <f>'Bottom-up'!H13*(1+$B$7)^9</f>
        <v/>
      </c>
      <c r="L13" s="13">
        <f>'Bottom-up'!H13*(1+$B$7)^10</f>
        <v/>
      </c>
    </row>
    <row r="15">
      <c r="A15" s="21" t="inlineStr">
        <is>
          <t>Check-in points</t>
        </is>
      </c>
    </row>
    <row r="16">
      <c r="A16" s="20" t="inlineStr">
        <is>
          <t>Base case SAM in 3 years ($)</t>
        </is>
      </c>
      <c r="B16" s="13">
        <f>E12</f>
        <v/>
      </c>
    </row>
    <row r="17">
      <c r="A17" s="20" t="inlineStr">
        <is>
          <t>Base case SAM in 5 years ($)</t>
        </is>
      </c>
      <c r="B17" s="13">
        <f>G12</f>
        <v/>
      </c>
    </row>
    <row r="18">
      <c r="A18" s="20" t="inlineStr">
        <is>
          <t>Base case SAM in 10 years ($)</t>
        </is>
      </c>
      <c r="B18" s="13">
        <f>L12</f>
        <v/>
      </c>
    </row>
    <row r="19">
      <c r="A19" s="20" t="inlineStr">
        <is>
          <t>Spread, upside vs downside in year 5 ($)</t>
        </is>
      </c>
      <c r="B19" s="13">
        <f>G13-G11</f>
        <v/>
      </c>
    </row>
  </sheetData>
  <mergeCells count="3">
    <mergeCell ref="C6:H6"/>
    <mergeCell ref="C5:H5"/>
    <mergeCell ref="C7:H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40" customWidth="1" min="3" max="3"/>
    <col width="12" customWidth="1" min="4" max="4"/>
    <col width="12" customWidth="1" min="5" max="5"/>
    <col width="46" customWidth="1" min="6" max="6"/>
  </cols>
  <sheetData>
    <row r="1">
      <c r="A1" s="6" t="inlineStr">
        <is>
          <t>Assumptions log</t>
        </is>
      </c>
    </row>
    <row r="2">
      <c r="A2" s="7" t="inlineStr">
        <is>
          <t>Every input gets a source, a date and a confidence level. Test the low-confidence ones first.</t>
        </is>
      </c>
    </row>
    <row r="4" ht="32" customHeight="1">
      <c r="A4" s="8" t="inlineStr">
        <is>
          <t>Input</t>
        </is>
      </c>
      <c r="B4" s="8" t="inlineStr">
        <is>
          <t>Value used</t>
        </is>
      </c>
      <c r="C4" s="8" t="inlineStr">
        <is>
          <t>Source</t>
        </is>
      </c>
      <c r="D4" s="8" t="inlineStr">
        <is>
          <t>Date</t>
        </is>
      </c>
      <c r="E4" s="8" t="inlineStr">
        <is>
          <t>Confidence</t>
        </is>
      </c>
      <c r="F4" s="8" t="inlineStr">
        <is>
          <t>How to test it</t>
        </is>
      </c>
    </row>
    <row r="5">
      <c r="A5" s="9" t="inlineStr">
        <is>
          <t>Customers in region, food &amp; beverage</t>
        </is>
      </c>
      <c r="B5" s="9" t="inlineStr">
        <is>
          <t>1,800</t>
        </is>
      </c>
      <c r="C5" s="9" t="inlineStr">
        <is>
          <t>Census County Business Patterns, NAICS 311-312 (example)</t>
        </is>
      </c>
      <c r="D5" s="9" t="inlineStr"/>
      <c r="E5" s="9" t="inlineStr">
        <is>
          <t>High</t>
        </is>
      </c>
      <c r="F5" s="9" t="inlineStr">
        <is>
          <t>Already a count</t>
        </is>
      </c>
    </row>
    <row r="6">
      <c r="A6" s="9" t="inlineStr">
        <is>
          <t>Share that buy the category</t>
        </is>
      </c>
      <c r="B6" s="9" t="inlineStr">
        <is>
          <t>55%</t>
        </is>
      </c>
      <c r="C6" s="9" t="inlineStr">
        <is>
          <t>Estimate (example)</t>
        </is>
      </c>
      <c r="D6" s="9" t="inlineStr"/>
      <c r="E6" s="9" t="inlineStr">
        <is>
          <t>Low</t>
        </is>
      </c>
      <c r="F6" s="9" t="inlineStr">
        <is>
          <t>8-10 plant manager interviews</t>
        </is>
      </c>
    </row>
    <row r="7">
      <c r="A7" s="9" t="inlineStr">
        <is>
          <t>Price per unit</t>
        </is>
      </c>
      <c r="B7" s="9" t="inlineStr">
        <is>
          <t>$2,400</t>
        </is>
      </c>
      <c r="C7" s="9" t="inlineStr">
        <is>
          <t>Three competitor quotes (example)</t>
        </is>
      </c>
      <c r="D7" s="9" t="inlineStr"/>
      <c r="E7" s="9" t="inlineStr">
        <is>
          <t>Medium</t>
        </is>
      </c>
      <c r="F7" s="9" t="inlineStr">
        <is>
          <t>Ask buyers what they paid last year</t>
        </is>
      </c>
    </row>
    <row r="8">
      <c r="A8" s="9" t="n"/>
      <c r="B8" s="9" t="n"/>
      <c r="C8" s="9" t="n"/>
      <c r="D8" s="9" t="n"/>
      <c r="E8" s="9" t="n"/>
      <c r="F8" s="9" t="n"/>
    </row>
    <row r="9">
      <c r="A9" s="9" t="n"/>
      <c r="B9" s="9" t="n"/>
      <c r="C9" s="9" t="n"/>
      <c r="D9" s="9" t="n"/>
      <c r="E9" s="9" t="n"/>
      <c r="F9" s="9" t="n"/>
    </row>
    <row r="10">
      <c r="A10" s="9" t="n"/>
      <c r="B10" s="9" t="n"/>
      <c r="C10" s="9" t="n"/>
      <c r="D10" s="9" t="n"/>
      <c r="E10" s="9" t="n"/>
      <c r="F10" s="9" t="n"/>
    </row>
    <row r="11">
      <c r="A11" s="9" t="n"/>
      <c r="B11" s="9" t="n"/>
      <c r="C11" s="9" t="n"/>
      <c r="D11" s="9" t="n"/>
      <c r="E11" s="9" t="n"/>
      <c r="F11" s="9" t="n"/>
    </row>
    <row r="12">
      <c r="A12" s="9" t="n"/>
      <c r="B12" s="9" t="n"/>
      <c r="C12" s="9" t="n"/>
      <c r="D12" s="9" t="n"/>
      <c r="E12" s="9" t="n"/>
      <c r="F12" s="9" t="n"/>
    </row>
    <row r="13">
      <c r="A13" s="9" t="n"/>
      <c r="B13" s="9" t="n"/>
      <c r="C13" s="9" t="n"/>
      <c r="D13" s="9" t="n"/>
      <c r="E13" s="9" t="n"/>
      <c r="F13" s="9" t="n"/>
    </row>
    <row r="14">
      <c r="A14" s="9" t="n"/>
      <c r="B14" s="9" t="n"/>
      <c r="C14" s="9" t="n"/>
      <c r="D14" s="9" t="n"/>
      <c r="E14" s="9" t="n"/>
      <c r="F14" s="9" t="n"/>
    </row>
    <row r="15">
      <c r="A15" s="9" t="n"/>
      <c r="B15" s="9" t="n"/>
      <c r="C15" s="9" t="n"/>
      <c r="D15" s="9" t="n"/>
      <c r="E15" s="9" t="n"/>
      <c r="F15" s="9" t="n"/>
    </row>
    <row r="16">
      <c r="A16" s="9" t="n"/>
      <c r="B16" s="9" t="n"/>
      <c r="C16" s="9" t="n"/>
      <c r="D16" s="9" t="n"/>
      <c r="E16" s="9" t="n"/>
      <c r="F16" s="9" t="n"/>
    </row>
    <row r="17">
      <c r="A17" s="9" t="n"/>
      <c r="B17" s="9" t="n"/>
      <c r="C17" s="9" t="n"/>
      <c r="D17" s="9" t="n"/>
      <c r="E17" s="9" t="n"/>
      <c r="F17" s="9" t="n"/>
    </row>
    <row r="18">
      <c r="A18" s="9" t="n"/>
      <c r="B18" s="9" t="n"/>
      <c r="C18" s="9" t="n"/>
      <c r="D18" s="9" t="n"/>
      <c r="E18" s="9" t="n"/>
      <c r="F18" s="9" t="n"/>
    </row>
    <row r="19">
      <c r="A19" s="9" t="n"/>
      <c r="B19" s="9" t="n"/>
      <c r="C19" s="9" t="n"/>
      <c r="D19" s="9" t="n"/>
      <c r="E19" s="9" t="n"/>
      <c r="F19" s="9" t="n"/>
    </row>
    <row r="20">
      <c r="A20" s="9" t="n"/>
      <c r="B20" s="9" t="n"/>
      <c r="C20" s="9" t="n"/>
      <c r="D20" s="9" t="n"/>
      <c r="E20" s="9" t="n"/>
      <c r="F20" s="9" t="n"/>
    </row>
  </sheetData>
  <dataValidations count="1">
    <dataValidation sqref="E5:E40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2026-11-02T20:38:03Z</dcterms:created>
  <dcterms:modified xmlns:dcterms="http://purl.org/dc/terms/" xmlns:xsi="http://www.w3.org/2001/XMLSchema-instance" xsi:type="dcterms:W3CDTF">2026-11-02T20:38:03Z</dcterms:modified>
</cp:coreProperties>
</file>